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<sst xmlns="http://schemas.openxmlformats.org/spreadsheetml/2006/main" count="33" uniqueCount="28">
  <si>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r^2 =</t>
  </si>
  <si>
    <t xml:space="preserve">n = </t>
  </si>
  <si>
    <t>(max N = 500)</t>
  </si>
  <si>
    <t xml:space="preserve">r =  </t>
  </si>
  <si>
    <t>X</t>
  </si>
  <si>
    <t>Y</t>
  </si>
  <si>
    <t xml:space="preserve">Std err = </t>
  </si>
  <si>
    <t>t-stat =</t>
  </si>
  <si>
    <t>p-value =</t>
  </si>
  <si>
    <t>Covar =</t>
  </si>
  <si>
    <t>Convert r to Fisher Z</t>
  </si>
  <si>
    <t>Enter r</t>
  </si>
  <si>
    <t>Fisher Z is</t>
  </si>
  <si>
    <t>Convert from z' to r</t>
  </si>
  <si>
    <t>Enter z'</t>
  </si>
  <si>
    <t>Correlation, r is</t>
  </si>
  <si>
    <t>Calculated</t>
  </si>
  <si>
    <t>alpha =</t>
  </si>
  <si>
    <t>tCV=</t>
  </si>
  <si>
    <t>Copy Data into A7 to B7 thru AN to BN</t>
  </si>
  <si>
    <t>CI(1 - a)</t>
  </si>
  <si>
    <t>CL (lower)</t>
  </si>
  <si>
    <t>CL (Upper)</t>
  </si>
  <si>
    <t>Zr =</t>
  </si>
  <si>
    <r>
      <t>CI</t>
    </r>
    <r>
      <rPr>
        <b/>
        <i/>
        <sz val="10"/>
        <rFont val="Arial"/>
        <family val="2"/>
      </rPr>
      <t>r =</t>
    </r>
  </si>
  <si>
    <t>r(CV) =</t>
  </si>
  <si>
    <t>Cl(Zr) =</t>
  </si>
  <si>
    <t>Pearson Correlation Test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</si>
</sst>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0"/>
    </font>
    <font>
      <b/>
      <i/>
      <sz val="10"/>
      <color indexed="16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5" borderId="1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10" fillId="5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8" fillId="5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/>
    </xf>
    <xf numFmtId="0" fontId="9" fillId="5" borderId="4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10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8" fillId="5" borderId="7" xfId="0" applyFont="1" applyFill="1" applyBorder="1" applyAlignment="1">
      <alignment/>
    </xf>
    <xf numFmtId="0" fontId="0" fillId="5" borderId="7" xfId="0" applyFill="1" applyBorder="1" applyAlignment="1">
      <alignment/>
    </xf>
    <xf numFmtId="168" fontId="6" fillId="5" borderId="8" xfId="0" applyNumberFormat="1" applyFont="1" applyFill="1" applyBorder="1" applyAlignment="1">
      <alignment/>
    </xf>
    <xf numFmtId="0" fontId="0" fillId="5" borderId="9" xfId="0" applyFill="1" applyBorder="1" applyAlignment="1">
      <alignment horizontal="right"/>
    </xf>
    <xf numFmtId="0" fontId="3" fillId="5" borderId="10" xfId="0" applyFont="1" applyFill="1" applyBorder="1" applyAlignment="1">
      <alignment horizontal="right"/>
    </xf>
    <xf numFmtId="0" fontId="11" fillId="5" borderId="10" xfId="0" applyFont="1" applyFill="1" applyBorder="1" applyAlignment="1">
      <alignment horizontal="center"/>
    </xf>
    <xf numFmtId="168" fontId="7" fillId="5" borderId="11" xfId="0" applyNumberFormat="1" applyFont="1" applyFill="1" applyBorder="1" applyAlignment="1">
      <alignment/>
    </xf>
    <xf numFmtId="168" fontId="8" fillId="5" borderId="0" xfId="0" applyNumberFormat="1" applyFont="1" applyFill="1" applyBorder="1" applyAlignment="1">
      <alignment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168" fontId="10" fillId="5" borderId="5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12" fillId="4" borderId="4" xfId="0" applyFont="1" applyFill="1" applyBorder="1" applyAlignment="1">
      <alignment horizontal="right"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 horizontal="right"/>
    </xf>
    <xf numFmtId="168" fontId="6" fillId="4" borderId="0" xfId="0" applyNumberFormat="1" applyFont="1" applyFill="1" applyBorder="1" applyAlignment="1">
      <alignment horizontal="center"/>
    </xf>
    <xf numFmtId="0" fontId="12" fillId="4" borderId="6" xfId="0" applyFont="1" applyFill="1" applyBorder="1" applyAlignment="1">
      <alignment horizontal="right"/>
    </xf>
    <xf numFmtId="168" fontId="6" fillId="4" borderId="8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7" sqref="A7"/>
    </sheetView>
  </sheetViews>
  <sheetFormatPr defaultColWidth="9.140625" defaultRowHeight="12.75"/>
  <cols>
    <col min="5" max="5" width="12.00390625" style="0" customWidth="1"/>
    <col min="8" max="8" width="10.57421875" style="0" customWidth="1"/>
  </cols>
  <sheetData>
    <row r="1" spans="1:7" s="1" customFormat="1" ht="18">
      <c r="A1" s="2" t="s">
        <v>27</v>
      </c>
      <c r="B1" s="2"/>
      <c r="C1" s="2"/>
      <c r="D1" s="2"/>
      <c r="E1" s="3" t="s">
        <v>2</v>
      </c>
      <c r="F1" s="3"/>
      <c r="G1" s="3"/>
    </row>
    <row r="2" spans="1:4" ht="12.75">
      <c r="A2" s="30" t="s">
        <v>17</v>
      </c>
      <c r="B2" s="32">
        <v>0.05</v>
      </c>
      <c r="C2" s="31" t="s">
        <v>18</v>
      </c>
      <c r="D2" s="33">
        <f>TINV(B2,B4-2)</f>
        <v>2.306005626451224</v>
      </c>
    </row>
    <row r="3" spans="1:4" ht="12.75">
      <c r="A3" s="4" t="s">
        <v>3</v>
      </c>
      <c r="B3" s="35">
        <f>CORREL(A7:A516,B7:B516)</f>
        <v>0.8628848013474798</v>
      </c>
      <c r="C3" s="4" t="s">
        <v>0</v>
      </c>
      <c r="D3" s="37">
        <f>POWER(B3,2)</f>
        <v>0.7445701803964797</v>
      </c>
    </row>
    <row r="4" spans="1:9" ht="12.75">
      <c r="A4" s="4" t="s">
        <v>1</v>
      </c>
      <c r="B4" s="8">
        <f>COUNT(A7:A516)</f>
        <v>10</v>
      </c>
      <c r="C4" s="4" t="s">
        <v>7</v>
      </c>
      <c r="D4" s="37">
        <f>B3*(SQRT((B4-2)/(1-D3)))</f>
        <v>4.82905347534044</v>
      </c>
      <c r="F4" s="9"/>
      <c r="G4" s="9"/>
      <c r="H4" s="9"/>
      <c r="I4" s="9"/>
    </row>
    <row r="5" spans="1:9" ht="12.75">
      <c r="A5" s="4" t="s">
        <v>6</v>
      </c>
      <c r="B5" s="36">
        <f>SQRT(1/(B4-3))</f>
        <v>0.3779644730092272</v>
      </c>
      <c r="C5" s="5" t="s">
        <v>8</v>
      </c>
      <c r="D5" s="37">
        <f>TDIST(ABS(D4),B4-2,2)</f>
        <v>0.001306205738025138</v>
      </c>
      <c r="E5" s="4" t="s">
        <v>9</v>
      </c>
      <c r="F5" s="13">
        <f>(COVAR(A6:A515,B6:B515))*(B4/(B4-1))</f>
        <v>106.46666666666667</v>
      </c>
      <c r="G5" s="9"/>
      <c r="H5" s="9"/>
      <c r="I5" s="9"/>
    </row>
    <row r="6" spans="1:5" ht="12.75">
      <c r="A6" s="10" t="s">
        <v>4</v>
      </c>
      <c r="B6" s="10" t="s">
        <v>5</v>
      </c>
      <c r="C6" s="6"/>
      <c r="D6" s="6"/>
      <c r="E6" s="6"/>
    </row>
    <row r="7" spans="1:7" ht="12.75">
      <c r="A7" s="11">
        <v>108</v>
      </c>
      <c r="B7" s="11">
        <v>111</v>
      </c>
      <c r="D7" s="39" t="s">
        <v>20</v>
      </c>
      <c r="E7" s="40" t="s">
        <v>21</v>
      </c>
      <c r="F7" s="40" t="s">
        <v>22</v>
      </c>
      <c r="G7" s="41"/>
    </row>
    <row r="8" spans="1:7" ht="12.75">
      <c r="A8" s="11">
        <v>133</v>
      </c>
      <c r="B8" s="11">
        <v>132</v>
      </c>
      <c r="D8" s="42" t="s">
        <v>24</v>
      </c>
      <c r="E8" s="38">
        <f>(EXP(2*E9)-1)/(EXP(2*E9)+1)</f>
        <v>0.5107424615295705</v>
      </c>
      <c r="F8" s="38">
        <f>(EXP(2*F9)-1)/(EXP(2*F9)+1)</f>
        <v>0.9670938415884148</v>
      </c>
      <c r="G8" s="43"/>
    </row>
    <row r="9" spans="1:7" ht="12.75">
      <c r="A9" s="11">
        <v>109</v>
      </c>
      <c r="B9" s="11">
        <v>114</v>
      </c>
      <c r="D9" s="44" t="s">
        <v>26</v>
      </c>
      <c r="E9" s="45">
        <f>E10-G10*B5</f>
        <v>0.5637337454840499</v>
      </c>
      <c r="F9" s="45">
        <f>E10+G10*B5</f>
        <v>2.0453263496050775</v>
      </c>
      <c r="G9" s="43"/>
    </row>
    <row r="10" spans="1:7" ht="12.75">
      <c r="A10" s="11">
        <v>118</v>
      </c>
      <c r="B10" s="11">
        <v>110</v>
      </c>
      <c r="D10" s="46" t="s">
        <v>23</v>
      </c>
      <c r="E10" s="47">
        <f>0.5*(LN(1+B3)-LN(1-B3))</f>
        <v>1.3045300475445636</v>
      </c>
      <c r="F10" s="48" t="s">
        <v>25</v>
      </c>
      <c r="G10" s="47">
        <f>NORMSINV(1-B2/2)</f>
        <v>1.9599627874084047</v>
      </c>
    </row>
    <row r="11" spans="1:8" ht="15.75">
      <c r="A11" s="11">
        <v>94</v>
      </c>
      <c r="B11" s="11">
        <v>98</v>
      </c>
      <c r="D11" s="14" t="s">
        <v>10</v>
      </c>
      <c r="E11" s="15"/>
      <c r="F11" s="16"/>
      <c r="G11" s="16"/>
      <c r="H11" s="17" t="s">
        <v>16</v>
      </c>
    </row>
    <row r="12" spans="1:8" ht="12.75">
      <c r="A12" s="11">
        <v>111</v>
      </c>
      <c r="B12" s="11">
        <v>103</v>
      </c>
      <c r="D12" s="18"/>
      <c r="E12" s="19"/>
      <c r="F12" s="19"/>
      <c r="G12" s="19"/>
      <c r="H12" s="20"/>
    </row>
    <row r="13" spans="1:8" ht="12.75">
      <c r="A13" s="11">
        <v>107</v>
      </c>
      <c r="B13" s="11">
        <v>116</v>
      </c>
      <c r="D13" s="18" t="s">
        <v>11</v>
      </c>
      <c r="E13" s="34">
        <f>B3</f>
        <v>0.8628848013474798</v>
      </c>
      <c r="F13" s="19"/>
      <c r="G13" s="19" t="s">
        <v>12</v>
      </c>
      <c r="H13" s="22">
        <f>0.5*(LN(1+E13)-LN(1-E13))</f>
        <v>1.3045300475445636</v>
      </c>
    </row>
    <row r="14" spans="1:8" ht="12.75">
      <c r="A14" s="11">
        <v>125</v>
      </c>
      <c r="B14" s="11">
        <v>130</v>
      </c>
      <c r="D14" s="18" t="s">
        <v>11</v>
      </c>
      <c r="E14" s="21">
        <v>0.894</v>
      </c>
      <c r="F14" s="19"/>
      <c r="G14" s="19" t="s">
        <v>12</v>
      </c>
      <c r="H14" s="22">
        <f>0.5*(LN(1+E14)-LN(1-E14))</f>
        <v>1.4415035898169783</v>
      </c>
    </row>
    <row r="15" spans="1:8" ht="15.75">
      <c r="A15" s="11">
        <v>120</v>
      </c>
      <c r="B15" s="11">
        <v>122</v>
      </c>
      <c r="D15" s="23" t="s">
        <v>13</v>
      </c>
      <c r="E15" s="24"/>
      <c r="F15" s="19"/>
      <c r="G15" s="19"/>
      <c r="H15" s="25" t="s">
        <v>16</v>
      </c>
    </row>
    <row r="16" spans="1:8" ht="12.75">
      <c r="A16" s="11">
        <v>119</v>
      </c>
      <c r="B16" s="11">
        <v>126</v>
      </c>
      <c r="D16" s="18"/>
      <c r="E16" s="19"/>
      <c r="F16" s="19"/>
      <c r="G16" s="19"/>
      <c r="H16" s="20"/>
    </row>
    <row r="17" spans="4:8" ht="12.75">
      <c r="D17" s="18" t="s">
        <v>14</v>
      </c>
      <c r="E17" s="21">
        <v>0.936</v>
      </c>
      <c r="F17" s="19"/>
      <c r="G17" s="19" t="s">
        <v>15</v>
      </c>
      <c r="H17" s="22">
        <f>(EXP(2*E17)-1)/(EXP(2*E17)+1)</f>
        <v>0.7333790491332591</v>
      </c>
    </row>
    <row r="18" spans="4:8" ht="12.75">
      <c r="D18" s="26" t="s">
        <v>14</v>
      </c>
      <c r="E18" s="27">
        <v>1.948</v>
      </c>
      <c r="F18" s="28"/>
      <c r="G18" s="28" t="s">
        <v>15</v>
      </c>
      <c r="H18" s="29">
        <f>(EXP(2*E18)-1)/(EXP(2*E18)+1)</f>
        <v>0.9601635160208665</v>
      </c>
    </row>
    <row r="19" spans="4:5" ht="12.75">
      <c r="D19" s="12"/>
      <c r="E19" s="12"/>
    </row>
    <row r="20" spans="4:7" ht="12.75">
      <c r="D20" s="7" t="s">
        <v>19</v>
      </c>
      <c r="E20" s="7"/>
      <c r="F20" s="7"/>
      <c r="G20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Pearson Correlation Hypothesis Testing</dc:title>
  <dc:subject/>
  <dc:creator>Courtney Pindling  T42</dc:creator>
  <cp:keywords/>
  <dc:description/>
  <cp:lastModifiedBy>Courtney Pindling  T42</cp:lastModifiedBy>
  <dcterms:created xsi:type="dcterms:W3CDTF">2007-01-11T19:16:55Z</dcterms:created>
  <dcterms:modified xsi:type="dcterms:W3CDTF">2007-02-06T01:25:24Z</dcterms:modified>
  <cp:category/>
  <cp:version/>
  <cp:contentType/>
  <cp:contentStatus/>
</cp:coreProperties>
</file>